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consulting\Desktop\FEA Angels\01 - Curso de Fundraising para Startups\Semana 7\"/>
    </mc:Choice>
  </mc:AlternateContent>
  <xr:revisionPtr revIDLastSave="0" documentId="13_ncr:1_{3E259E4F-ECC0-45AF-B7C2-1E43B0200387}" xr6:coauthVersionLast="46" xr6:coauthVersionMax="46" xr10:uidLastSave="{00000000-0000-0000-0000-000000000000}"/>
  <bookViews>
    <workbookView xWindow="-120" yWindow="-120" windowWidth="20730" windowHeight="11160" xr2:uid="{60B5087D-4785-144E-973F-252EA1B53F81}"/>
  </bookViews>
  <sheets>
    <sheet name="exercicios_liqu-pre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C45" i="1"/>
  <c r="C44" i="1"/>
  <c r="C43" i="1"/>
  <c r="D37" i="1"/>
  <c r="D36" i="1"/>
  <c r="D35" i="1"/>
  <c r="E35" i="1"/>
  <c r="E37" i="1"/>
  <c r="E36" i="1"/>
  <c r="E34" i="1"/>
  <c r="C28" i="1"/>
  <c r="C27" i="1"/>
  <c r="C26" i="1"/>
  <c r="C25" i="1"/>
  <c r="E26" i="1"/>
  <c r="E28" i="1"/>
  <c r="E27" i="1"/>
  <c r="E25" i="1"/>
  <c r="D28" i="1"/>
  <c r="D27" i="1"/>
  <c r="D26" i="1"/>
  <c r="D25" i="1"/>
  <c r="H18" i="1"/>
  <c r="H17" i="1" s="1"/>
  <c r="G17" i="1" s="1"/>
  <c r="G14" i="1"/>
  <c r="E16" i="1"/>
  <c r="F16" i="1"/>
  <c r="E15" i="1"/>
  <c r="F15" i="1"/>
  <c r="F17" i="1"/>
  <c r="D15" i="1"/>
  <c r="C14" i="1"/>
  <c r="E14" i="1"/>
  <c r="H16" i="1" l="1"/>
  <c r="G16" i="1" s="1"/>
  <c r="H15" i="1"/>
  <c r="G15" i="1" s="1"/>
</calcChain>
</file>

<file path=xl/sharedStrings.xml><?xml version="1.0" encoding="utf-8"?>
<sst xmlns="http://schemas.openxmlformats.org/spreadsheetml/2006/main" count="56" uniqueCount="28">
  <si>
    <t>angel</t>
  </si>
  <si>
    <t>seed</t>
  </si>
  <si>
    <t>Series A</t>
  </si>
  <si>
    <t>premoney</t>
  </si>
  <si>
    <t>investment</t>
  </si>
  <si>
    <t>postmoney</t>
  </si>
  <si>
    <t>founder</t>
  </si>
  <si>
    <t>series A</t>
  </si>
  <si>
    <t>amount</t>
  </si>
  <si>
    <t>equity</t>
  </si>
  <si>
    <t>------</t>
  </si>
  <si>
    <t>rodadas &gt;&gt;</t>
  </si>
  <si>
    <t>Uma startup na área de tecnologia passou por 3 rodadas de captação:</t>
  </si>
  <si>
    <t>Anjo - investimento R$ 500 em valuation pre-money de R$ 2.000</t>
  </si>
  <si>
    <t>Seed - investimento R$ 1.500 em valuation pre-money de 8.500</t>
  </si>
  <si>
    <t>Series-A - investimento  R$ 4.000 em valuation pre-money de 36.000</t>
  </si>
  <si>
    <t>1. Após as 3 rodadas, qual a composição do captable?</t>
  </si>
  <si>
    <t>Series-A</t>
  </si>
  <si>
    <t>Seed</t>
  </si>
  <si>
    <t>Anjo</t>
  </si>
  <si>
    <t>Founder</t>
  </si>
  <si>
    <t>Exit R$ 3.000 / R$ 12.000 / R$ 60.000</t>
  </si>
  <si>
    <t>2. Não havendo preferência de liquidação, quanto recebe cada investidor, e quanto sobra</t>
  </si>
  <si>
    <t xml:space="preserve"> para os founders, com Exit em 3 diferentes cenários:</t>
  </si>
  <si>
    <t>EXERCÍCIOS PREFERÊNCIA DE LIQUIDAÇÃO</t>
  </si>
  <si>
    <r>
      <t xml:space="preserve">3. Havendo </t>
    </r>
    <r>
      <rPr>
        <b/>
        <sz val="11"/>
        <color rgb="FF000000"/>
        <rFont val="Arial"/>
        <family val="2"/>
      </rPr>
      <t>preferência de liquidação de 1x</t>
    </r>
    <r>
      <rPr>
        <sz val="11"/>
        <color rgb="FF000000"/>
        <rFont val="Arial"/>
        <family val="2"/>
      </rPr>
      <t xml:space="preserve"> para SeriesA, quanto recebe cada investidor, </t>
    </r>
  </si>
  <si>
    <t>e quanto sobra para os founders, nos mesmos cenários acima</t>
  </si>
  <si>
    <t xml:space="preserve">4. Considere dois cenários complementares, com preferência 1x para SeriesA.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</si>
</sst>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R$&quot;\ #,##0;[Red]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[$$-409]* #,##0_ ;_-[$$-409]* \-#,##0\ ;_-[$$-409]* &quot;-&quot;??_ ;_-@_ "/>
    <numFmt numFmtId="167" formatCode="_-&quot;R$&quot;\ * #,##0_-;\-&quot;R$&quot;\ * #,##0_-;_-&quot;R$&quot;\ * &quot;-&quot;??_-;_-@_-"/>
    <numFmt numFmtId="172" formatCode="&quot;R$&quot;\ #,##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CC0000"/>
      <name val="Arial"/>
      <family val="2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E82"/>
        <bgColor indexed="64"/>
      </patternFill>
    </fill>
    <fill>
      <patternFill patternType="solid">
        <fgColor rgb="FFF7D1CB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2" tint="-9.9948118533890809E-2"/>
      </bottom>
      <diagonal/>
    </border>
    <border>
      <left style="medium">
        <color theme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1"/>
      </left>
      <right/>
      <top style="thin">
        <color theme="2" tint="-9.9948118533890809E-2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2" tint="-9.9948118533890809E-2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 applyFill="1" applyBorder="1" applyAlignment="1">
      <alignment vertical="center"/>
    </xf>
    <xf numFmtId="164" fontId="0" fillId="0" borderId="0" xfId="1" quotePrefix="1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66" fontId="0" fillId="0" borderId="0" xfId="2" applyNumberFormat="1" applyFont="1" applyFill="1" applyBorder="1" applyAlignment="1">
      <alignment vertical="center"/>
    </xf>
    <xf numFmtId="164" fontId="0" fillId="0" borderId="1" xfId="1" quotePrefix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5" fontId="0" fillId="0" borderId="1" xfId="3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64" fontId="0" fillId="0" borderId="7" xfId="1" quotePrefix="1" applyNumberFormat="1" applyFont="1" applyFill="1" applyBorder="1" applyAlignment="1">
      <alignment horizontal="center" vertical="center"/>
    </xf>
    <xf numFmtId="164" fontId="0" fillId="0" borderId="8" xfId="1" quotePrefix="1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166" fontId="0" fillId="2" borderId="0" xfId="2" applyNumberFormat="1" applyFont="1" applyFill="1" applyBorder="1" applyAlignment="1">
      <alignment vertical="center"/>
    </xf>
    <xf numFmtId="164" fontId="0" fillId="2" borderId="1" xfId="1" quotePrefix="1" applyNumberFormat="1" applyFont="1" applyFill="1" applyBorder="1" applyAlignment="1">
      <alignment horizontal="center" vertical="center"/>
    </xf>
    <xf numFmtId="0" fontId="3" fillId="0" borderId="0" xfId="0" applyFont="1"/>
    <xf numFmtId="0" fontId="0" fillId="9" borderId="0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9" borderId="6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Border="1" applyAlignment="1">
      <alignment vertical="center"/>
    </xf>
    <xf numFmtId="0" fontId="2" fillId="9" borderId="14" xfId="0" applyFont="1" applyFill="1" applyBorder="1" applyAlignment="1">
      <alignment vertical="center"/>
    </xf>
    <xf numFmtId="0" fontId="2" fillId="6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0" fontId="0" fillId="2" borderId="17" xfId="0" applyFill="1" applyBorder="1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/>
    <xf numFmtId="165" fontId="0" fillId="0" borderId="8" xfId="3" applyNumberFormat="1" applyFont="1" applyFill="1" applyBorder="1" applyAlignment="1">
      <alignment horizontal="center" vertical="center"/>
    </xf>
    <xf numFmtId="6" fontId="4" fillId="0" borderId="12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6" fontId="5" fillId="0" borderId="0" xfId="0" applyNumberFormat="1" applyFont="1" applyFill="1" applyBorder="1" applyAlignment="1">
      <alignment horizontal="center" vertical="center"/>
    </xf>
    <xf numFmtId="6" fontId="5" fillId="0" borderId="19" xfId="0" applyNumberFormat="1" applyFont="1" applyFill="1" applyBorder="1" applyAlignment="1">
      <alignment horizontal="center" vertical="center"/>
    </xf>
    <xf numFmtId="164" fontId="0" fillId="0" borderId="11" xfId="1" quotePrefix="1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166" fontId="0" fillId="10" borderId="10" xfId="2" applyNumberFormat="1" applyFont="1" applyFill="1" applyBorder="1" applyAlignment="1">
      <alignment vertical="center"/>
    </xf>
    <xf numFmtId="165" fontId="0" fillId="10" borderId="1" xfId="3" applyNumberFormat="1" applyFont="1" applyFill="1" applyBorder="1" applyAlignment="1">
      <alignment horizontal="center" vertical="center"/>
    </xf>
    <xf numFmtId="166" fontId="0" fillId="10" borderId="0" xfId="2" applyNumberFormat="1" applyFont="1" applyFill="1" applyBorder="1" applyAlignment="1">
      <alignment vertical="center"/>
    </xf>
    <xf numFmtId="166" fontId="0" fillId="10" borderId="7" xfId="2" applyNumberFormat="1" applyFont="1" applyFill="1" applyBorder="1" applyAlignment="1">
      <alignment vertical="center"/>
    </xf>
    <xf numFmtId="167" fontId="5" fillId="0" borderId="18" xfId="2" applyNumberFormat="1" applyFont="1" applyFill="1" applyBorder="1" applyAlignment="1">
      <alignment horizontal="center" vertical="center"/>
    </xf>
    <xf numFmtId="167" fontId="5" fillId="0" borderId="20" xfId="2" applyNumberFormat="1" applyFont="1" applyFill="1" applyBorder="1" applyAlignment="1">
      <alignment horizontal="center" vertical="center"/>
    </xf>
    <xf numFmtId="6" fontId="0" fillId="2" borderId="0" xfId="0" applyNumberFormat="1" applyFont="1" applyFill="1" applyBorder="1" applyAlignment="1">
      <alignment vertical="center"/>
    </xf>
    <xf numFmtId="167" fontId="5" fillId="0" borderId="0" xfId="2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72" fontId="4" fillId="0" borderId="13" xfId="0" applyNumberFormat="1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F7D1CB"/>
      <color rgb="FFFF7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FF90-31EF-8D4D-89DD-13CDC3B7962D}">
  <dimension ref="A1:Q78"/>
  <sheetViews>
    <sheetView tabSelected="1" topLeftCell="A27" zoomScale="143" zoomScaleNormal="143" workbookViewId="0">
      <selection activeCell="D42" sqref="D42"/>
    </sheetView>
  </sheetViews>
  <sheetFormatPr defaultColWidth="10.875" defaultRowHeight="18" customHeight="1" x14ac:dyDescent="0.25"/>
  <cols>
    <col min="1" max="1" width="1.875" style="1" customWidth="1"/>
    <col min="2" max="2" width="11.625" style="1" customWidth="1"/>
    <col min="3" max="3" width="10.625" style="1" customWidth="1"/>
    <col min="4" max="5" width="10.75" style="1" bestFit="1" customWidth="1"/>
    <col min="6" max="6" width="10.875" style="1"/>
    <col min="7" max="7" width="10.625" style="1" customWidth="1"/>
    <col min="8" max="16384" width="10.875" style="1"/>
  </cols>
  <sheetData>
    <row r="1" spans="1:17" ht="21" customHeight="1" x14ac:dyDescent="0.25">
      <c r="A1" s="23"/>
      <c r="C1" s="33" t="s">
        <v>24</v>
      </c>
      <c r="D1" s="25"/>
      <c r="E1" s="25"/>
      <c r="F1" s="2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8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8" customHeight="1" x14ac:dyDescent="0.25">
      <c r="A3" s="23"/>
      <c r="B3" s="32" t="s">
        <v>12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8" customHeight="1" x14ac:dyDescent="0.25">
      <c r="A4" s="23"/>
      <c r="B4" s="32" t="s">
        <v>13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8" customHeight="1" x14ac:dyDescent="0.25">
      <c r="A5" s="23"/>
      <c r="B5" s="32" t="s">
        <v>14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ht="18" customHeight="1" x14ac:dyDescent="0.25">
      <c r="A6" s="23"/>
      <c r="B6" s="32" t="s">
        <v>15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18" customHeight="1" x14ac:dyDescent="0.25">
      <c r="A7" s="23"/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8" customHeight="1" x14ac:dyDescent="0.25">
      <c r="A8" s="23"/>
      <c r="B8" s="32" t="s">
        <v>16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18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18" customHeight="1" x14ac:dyDescent="0.25">
      <c r="A10" s="23"/>
      <c r="B10" s="12" t="s">
        <v>11</v>
      </c>
      <c r="C10" s="49" t="s">
        <v>0</v>
      </c>
      <c r="D10" s="50"/>
      <c r="E10" s="51" t="s">
        <v>1</v>
      </c>
      <c r="F10" s="52"/>
      <c r="G10" s="53" t="s">
        <v>2</v>
      </c>
      <c r="H10" s="54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18" customHeight="1" x14ac:dyDescent="0.25">
      <c r="A11" s="23"/>
      <c r="B11" s="13"/>
      <c r="C11" s="3" t="s">
        <v>8</v>
      </c>
      <c r="D11" s="7" t="s">
        <v>9</v>
      </c>
      <c r="E11" s="4" t="s">
        <v>8</v>
      </c>
      <c r="F11" s="9" t="s">
        <v>9</v>
      </c>
      <c r="G11" s="17" t="s">
        <v>8</v>
      </c>
      <c r="H11" s="18" t="s">
        <v>9</v>
      </c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18" customHeight="1" x14ac:dyDescent="0.25">
      <c r="A12" s="23"/>
      <c r="B12" s="13" t="s">
        <v>3</v>
      </c>
      <c r="C12" s="14">
        <v>2000</v>
      </c>
      <c r="D12" s="15" t="s">
        <v>10</v>
      </c>
      <c r="E12" s="14">
        <v>8500</v>
      </c>
      <c r="F12" s="15" t="s">
        <v>10</v>
      </c>
      <c r="G12" s="14">
        <v>36000</v>
      </c>
      <c r="H12" s="15" t="s">
        <v>10</v>
      </c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18" customHeight="1" x14ac:dyDescent="0.25">
      <c r="A13" s="23"/>
      <c r="B13" s="13" t="s">
        <v>4</v>
      </c>
      <c r="C13" s="5">
        <v>500</v>
      </c>
      <c r="D13" s="15" t="s">
        <v>10</v>
      </c>
      <c r="E13" s="5">
        <v>1500</v>
      </c>
      <c r="F13" s="15" t="s">
        <v>10</v>
      </c>
      <c r="G13" s="5">
        <v>4000</v>
      </c>
      <c r="H13" s="15" t="s">
        <v>10</v>
      </c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8" customHeight="1" x14ac:dyDescent="0.25">
      <c r="A14" s="23"/>
      <c r="B14" s="40" t="s">
        <v>5</v>
      </c>
      <c r="C14" s="41">
        <f>C12+C13</f>
        <v>2500</v>
      </c>
      <c r="D14" s="39" t="s">
        <v>10</v>
      </c>
      <c r="E14" s="41">
        <f>E12+E13</f>
        <v>10000</v>
      </c>
      <c r="F14" s="39" t="s">
        <v>10</v>
      </c>
      <c r="G14" s="41">
        <f>G12+G13</f>
        <v>40000</v>
      </c>
      <c r="H14" s="39" t="s">
        <v>10</v>
      </c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8" customHeight="1" x14ac:dyDescent="0.25">
      <c r="A15" s="23"/>
      <c r="B15" s="19" t="s">
        <v>6</v>
      </c>
      <c r="C15" s="5">
        <v>2000</v>
      </c>
      <c r="D15" s="8">
        <f>1-D16</f>
        <v>0.8</v>
      </c>
      <c r="E15" s="5">
        <f>F15*E14</f>
        <v>6800.0000000000009</v>
      </c>
      <c r="F15" s="8">
        <f>D15*(1-F17)</f>
        <v>0.68</v>
      </c>
      <c r="G15" s="5">
        <f>H15*G14</f>
        <v>24480.000000000004</v>
      </c>
      <c r="H15" s="8">
        <f>F15*(1-H18)</f>
        <v>0.6120000000000001</v>
      </c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18" customHeight="1" x14ac:dyDescent="0.25">
      <c r="A16" s="23"/>
      <c r="B16" s="20" t="s">
        <v>0</v>
      </c>
      <c r="C16" s="5">
        <v>2500</v>
      </c>
      <c r="D16" s="42">
        <v>0.2</v>
      </c>
      <c r="E16" s="5">
        <f>F16*E14</f>
        <v>1700.0000000000002</v>
      </c>
      <c r="F16" s="8">
        <f>D16*(1-F17)</f>
        <v>0.17</v>
      </c>
      <c r="G16" s="5">
        <f>H16*G14</f>
        <v>6120.0000000000009</v>
      </c>
      <c r="H16" s="8">
        <f>F16*(1-H18)</f>
        <v>0.15300000000000002</v>
      </c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18" customHeight="1" x14ac:dyDescent="0.25">
      <c r="A17" s="23"/>
      <c r="B17" s="21" t="s">
        <v>1</v>
      </c>
      <c r="C17" s="2" t="s">
        <v>10</v>
      </c>
      <c r="D17" s="6" t="s">
        <v>10</v>
      </c>
      <c r="E17" s="43">
        <v>1500</v>
      </c>
      <c r="F17" s="8">
        <f>E17/E14</f>
        <v>0.15</v>
      </c>
      <c r="G17" s="5">
        <f>H17*G14</f>
        <v>5400</v>
      </c>
      <c r="H17" s="8">
        <f>F17*(1-H18)</f>
        <v>0.13500000000000001</v>
      </c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18" customHeight="1" thickBot="1" x14ac:dyDescent="0.3">
      <c r="A18" s="23"/>
      <c r="B18" s="22" t="s">
        <v>7</v>
      </c>
      <c r="C18" s="10" t="s">
        <v>10</v>
      </c>
      <c r="D18" s="11" t="s">
        <v>10</v>
      </c>
      <c r="E18" s="10" t="s">
        <v>10</v>
      </c>
      <c r="F18" s="11" t="s">
        <v>10</v>
      </c>
      <c r="G18" s="44">
        <v>4000</v>
      </c>
      <c r="H18" s="34">
        <f>G18/G14</f>
        <v>0.1</v>
      </c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18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18" customHeight="1" x14ac:dyDescent="0.25">
      <c r="A20" s="23"/>
      <c r="B20" s="32" t="s">
        <v>22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8" customHeight="1" x14ac:dyDescent="0.25">
      <c r="A21" s="23"/>
      <c r="B21" s="32" t="s">
        <v>23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18" customHeight="1" x14ac:dyDescent="0.25">
      <c r="A22" s="23"/>
      <c r="B22" s="32" t="s">
        <v>21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18" customHeight="1" thickBo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18" customHeight="1" x14ac:dyDescent="0.25">
      <c r="A24" s="23"/>
      <c r="B24" s="30"/>
      <c r="C24" s="35">
        <v>3000</v>
      </c>
      <c r="D24" s="35">
        <v>12000</v>
      </c>
      <c r="E24" s="36">
        <v>60000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18" customHeight="1" x14ac:dyDescent="0.25">
      <c r="A25" s="23"/>
      <c r="B25" s="26" t="s">
        <v>17</v>
      </c>
      <c r="C25" s="37">
        <f>C24*H18</f>
        <v>300</v>
      </c>
      <c r="D25" s="37">
        <f>D24</f>
        <v>12000</v>
      </c>
      <c r="E25" s="45">
        <f>E24*H18</f>
        <v>6000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18" customHeight="1" x14ac:dyDescent="0.25">
      <c r="A26" s="23"/>
      <c r="B26" s="27" t="s">
        <v>18</v>
      </c>
      <c r="C26" s="37">
        <f>C24*H17</f>
        <v>405</v>
      </c>
      <c r="D26" s="37">
        <f>D24*H17</f>
        <v>1620</v>
      </c>
      <c r="E26" s="45">
        <f>E24*H17</f>
        <v>8100.0000000000009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8" customHeight="1" x14ac:dyDescent="0.25">
      <c r="A27" s="23"/>
      <c r="B27" s="28" t="s">
        <v>19</v>
      </c>
      <c r="C27" s="37">
        <f>C24*H16</f>
        <v>459.00000000000006</v>
      </c>
      <c r="D27" s="37">
        <f>D24*H16</f>
        <v>1836.0000000000002</v>
      </c>
      <c r="E27" s="45">
        <f>E24*H16</f>
        <v>9180.0000000000018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18" customHeight="1" thickBot="1" x14ac:dyDescent="0.3">
      <c r="A28" s="23"/>
      <c r="B28" s="29" t="s">
        <v>20</v>
      </c>
      <c r="C28" s="38">
        <f>C24*H15</f>
        <v>1836.0000000000002</v>
      </c>
      <c r="D28" s="38">
        <f>D24*H15</f>
        <v>7344.0000000000009</v>
      </c>
      <c r="E28" s="46">
        <f>E24*H15</f>
        <v>36720.000000000007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18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18" customHeight="1" x14ac:dyDescent="0.25">
      <c r="A30" s="23"/>
      <c r="B30" s="31" t="s">
        <v>25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8" customHeight="1" x14ac:dyDescent="0.25">
      <c r="A31" s="23"/>
      <c r="B31" s="23" t="s">
        <v>26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8" customHeight="1" thickBo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18" customHeight="1" x14ac:dyDescent="0.25">
      <c r="A33" s="23"/>
      <c r="B33" s="30"/>
      <c r="C33" s="35">
        <v>3000</v>
      </c>
      <c r="D33" s="35">
        <v>12000</v>
      </c>
      <c r="E33" s="36">
        <v>60000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18" customHeight="1" x14ac:dyDescent="0.25">
      <c r="A34" s="23"/>
      <c r="B34" s="26" t="s">
        <v>17</v>
      </c>
      <c r="C34" s="37">
        <v>3000</v>
      </c>
      <c r="D34" s="48">
        <v>4000</v>
      </c>
      <c r="E34" s="45">
        <f>E33*H18</f>
        <v>6000</v>
      </c>
      <c r="F34" s="23"/>
      <c r="G34" s="47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18" customHeight="1" x14ac:dyDescent="0.25">
      <c r="A35" s="23"/>
      <c r="B35" s="27" t="s">
        <v>18</v>
      </c>
      <c r="C35" s="37">
        <v>0</v>
      </c>
      <c r="D35" s="37">
        <f>(D33-D34)*F17</f>
        <v>1200</v>
      </c>
      <c r="E35" s="45">
        <f>E33*H17</f>
        <v>8100.0000000000009</v>
      </c>
      <c r="F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ht="18" customHeight="1" x14ac:dyDescent="0.25">
      <c r="A36" s="23"/>
      <c r="B36" s="28" t="s">
        <v>19</v>
      </c>
      <c r="C36" s="37">
        <v>0</v>
      </c>
      <c r="D36" s="37">
        <f>(D33-D34)*F16</f>
        <v>1360</v>
      </c>
      <c r="E36" s="45">
        <f>E33*H16</f>
        <v>9180.0000000000018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ht="18" customHeight="1" thickBot="1" x14ac:dyDescent="0.3">
      <c r="A37" s="23"/>
      <c r="B37" s="29" t="s">
        <v>20</v>
      </c>
      <c r="C37" s="38">
        <v>0</v>
      </c>
      <c r="D37" s="38">
        <f>(D33-D34)*F15</f>
        <v>5440</v>
      </c>
      <c r="E37" s="46">
        <f>E33*H15</f>
        <v>36720.000000000007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ht="18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ht="18" customHeight="1" x14ac:dyDescent="0.2">
      <c r="A39" s="23"/>
      <c r="B39" s="16" t="s">
        <v>27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ht="18" customHeight="1" thickBo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8" customHeight="1" x14ac:dyDescent="0.25">
      <c r="A41" s="23"/>
      <c r="B41" s="30"/>
      <c r="C41" s="35">
        <v>39990</v>
      </c>
      <c r="D41" s="55">
        <v>40010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ht="18" customHeight="1" x14ac:dyDescent="0.25">
      <c r="A42" s="23"/>
      <c r="B42" s="26" t="s">
        <v>17</v>
      </c>
      <c r="C42" s="37">
        <v>4000</v>
      </c>
      <c r="D42" s="45">
        <f>D41*H18</f>
        <v>4001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ht="18" customHeight="1" x14ac:dyDescent="0.25">
      <c r="A43" s="23"/>
      <c r="B43" s="27" t="s">
        <v>18</v>
      </c>
      <c r="C43" s="37">
        <f>(C41-C42)*F17</f>
        <v>5398.5</v>
      </c>
      <c r="D43" s="45">
        <f>D41*H17</f>
        <v>5401.35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ht="18" customHeight="1" x14ac:dyDescent="0.25">
      <c r="A44" s="23"/>
      <c r="B44" s="28" t="s">
        <v>19</v>
      </c>
      <c r="C44" s="37">
        <f>(C41-C42)*F16</f>
        <v>6118.3</v>
      </c>
      <c r="D44" s="45">
        <f>D41*H16</f>
        <v>6121.5300000000007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17" ht="18" customHeight="1" thickBot="1" x14ac:dyDescent="0.3">
      <c r="A45" s="23"/>
      <c r="B45" s="29" t="s">
        <v>20</v>
      </c>
      <c r="C45" s="38">
        <f>(C41-C42)*F15</f>
        <v>24473.200000000001</v>
      </c>
      <c r="D45" s="46">
        <f>D41*H15</f>
        <v>24486.120000000003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1:17" ht="18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</row>
    <row r="47" spans="1:17" ht="18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1:17" ht="18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ht="18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ht="18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spans="1:17" ht="18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</row>
    <row r="52" spans="1:17" ht="18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</row>
    <row r="53" spans="1:17" ht="18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18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1:17" ht="18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</row>
    <row r="56" spans="1:17" ht="18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  <row r="57" spans="1:17" ht="18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ht="18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8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ht="18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ht="18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ht="18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ht="18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7" ht="18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ht="18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8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8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t="18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8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18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ht="18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18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ht="18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ht="18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ht="18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ht="18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ht="18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t="18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</sheetData>
  <mergeCells count="3">
    <mergeCell ref="C10:D10"/>
    <mergeCell ref="E10:F10"/>
    <mergeCell ref="G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exercicios_liqu-pref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Renato Mannis</dc:creator>
  <cp:lastModifiedBy>viaconsulting</cp:lastModifiedBy>
  <dcterms:created xsi:type="dcterms:W3CDTF">2020-09-28T18:46:51Z</dcterms:created>
  <dcterms:modified xsi:type="dcterms:W3CDTF">2021-05-26T15:24:04Z</dcterms:modified>
</cp:coreProperties>
</file>