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1\Cursos de Extensão\Curso de Fund Raising para Empreendedores\Aula 1\"/>
    </mc:Choice>
  </mc:AlternateContent>
  <xr:revisionPtr revIDLastSave="0" documentId="8_{C1E19F68-8B95-4B73-87A9-A8B3ACD19906}" xr6:coauthVersionLast="46" xr6:coauthVersionMax="46" xr10:uidLastSave="{00000000-0000-0000-0000-000000000000}"/>
  <bookViews>
    <workbookView xWindow="-110" yWindow="-110" windowWidth="19420" windowHeight="10420" xr2:uid="{584E10E1-63AD-4170-AF73-B3B2E495D8F0}"/>
  </bookViews>
  <sheets>
    <sheet name="Pratique Criacao de Riqueza" sheetId="1" r:id="rId1"/>
    <sheet name="Aplicação COnceito " sheetId="2" r:id="rId2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9" i="2" s="1"/>
  <c r="F11" i="2"/>
  <c r="F10" i="2"/>
  <c r="F6" i="2"/>
  <c r="F3" i="2"/>
  <c r="C15" i="2"/>
  <c r="C11" i="2" s="1"/>
  <c r="C7" i="2"/>
  <c r="F7" i="2" l="1"/>
  <c r="F13" i="2"/>
  <c r="F15" i="2" l="1"/>
  <c r="F16" i="2" s="1"/>
  <c r="F17" i="2" s="1"/>
  <c r="C9" i="1" l="1"/>
  <c r="E9" i="1" s="1"/>
  <c r="C10" i="1" s="1"/>
  <c r="D9" i="1"/>
  <c r="D10" i="1"/>
  <c r="D11" i="1"/>
  <c r="D12" i="1"/>
  <c r="D13" i="1"/>
  <c r="D14" i="1"/>
  <c r="D15" i="1"/>
  <c r="D16" i="1"/>
  <c r="D17" i="1"/>
  <c r="D8" i="1"/>
  <c r="C8" i="1"/>
  <c r="E8" i="1" s="1"/>
  <c r="E10" i="1" l="1"/>
  <c r="C11" i="1" s="1"/>
  <c r="E11" i="1" s="1"/>
  <c r="C12" i="1" l="1"/>
  <c r="E12" i="1" s="1"/>
  <c r="C13" i="1" l="1"/>
  <c r="E13" i="1" s="1"/>
  <c r="C14" i="1" l="1"/>
  <c r="E14" i="1" s="1"/>
  <c r="C15" i="1" l="1"/>
  <c r="E15" i="1" s="1"/>
  <c r="C16" i="1" l="1"/>
  <c r="E16" i="1" s="1"/>
  <c r="C17" i="1" l="1"/>
  <c r="E17" i="1" s="1"/>
</calcChain>
</file>

<file path=xl/sharedStrings.xml><?xml version="1.0" encoding="utf-8"?>
<sst xmlns="http://schemas.openxmlformats.org/spreadsheetml/2006/main" count="40" uniqueCount="40">
  <si>
    <t>Investimento</t>
  </si>
  <si>
    <t>Reinvestimento da Remuneração:</t>
  </si>
  <si>
    <t>Investimento Inicial:</t>
  </si>
  <si>
    <t>Taxa de Retorno:</t>
  </si>
  <si>
    <t>Prazo (Anos)</t>
  </si>
  <si>
    <t>Rentabilidade</t>
  </si>
  <si>
    <t>Remuneração</t>
  </si>
  <si>
    <t>Balanço Patrimonial</t>
  </si>
  <si>
    <t>Data 0</t>
  </si>
  <si>
    <t>Ativo</t>
  </si>
  <si>
    <t>Ativo Circulante</t>
  </si>
  <si>
    <t>Caixa</t>
  </si>
  <si>
    <t>Contas a Receber</t>
  </si>
  <si>
    <t>Ativo Não Circulante</t>
  </si>
  <si>
    <t>Softwares</t>
  </si>
  <si>
    <t>Equipamentos</t>
  </si>
  <si>
    <t>Passivo+PL</t>
  </si>
  <si>
    <t>Passivo</t>
  </si>
  <si>
    <t>Contas a Pagar</t>
  </si>
  <si>
    <t>PL</t>
  </si>
  <si>
    <t>Capital Social</t>
  </si>
  <si>
    <t>Lucros Retidos</t>
  </si>
  <si>
    <t>BLISS Ltda</t>
  </si>
  <si>
    <t>Receita</t>
  </si>
  <si>
    <t>Quantidade</t>
  </si>
  <si>
    <t>Preço</t>
  </si>
  <si>
    <t>(-) CMV</t>
  </si>
  <si>
    <t>(=) Lucro Bruto</t>
  </si>
  <si>
    <t>Margem Bruta</t>
  </si>
  <si>
    <t>(-) Despesas Operacionais</t>
  </si>
  <si>
    <t>(-) Despesa de Depreciação</t>
  </si>
  <si>
    <t>(-) Despesa de Amortização</t>
  </si>
  <si>
    <t>(-)Despesa de Marketing</t>
  </si>
  <si>
    <t>(=) LAJIR</t>
  </si>
  <si>
    <t>Margem Operacional</t>
  </si>
  <si>
    <t>(-) IR</t>
  </si>
  <si>
    <t>(=) Lucro Líquido</t>
  </si>
  <si>
    <t>Demonstração do Resultado do Exercício</t>
  </si>
  <si>
    <t>1o Ano</t>
  </si>
  <si>
    <t>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</si>
</sst>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44" fontId="0" fillId="0" borderId="0" xfId="2" applyFont="1"/>
    <xf numFmtId="44" fontId="0" fillId="0" borderId="0" xfId="0" applyNumberFormat="1"/>
    <xf numFmtId="0" fontId="2" fillId="0" borderId="0" xfId="0" applyFont="1"/>
    <xf numFmtId="0" fontId="0" fillId="0" borderId="1" xfId="0" applyBorder="1"/>
    <xf numFmtId="44" fontId="0" fillId="0" borderId="1" xfId="0" applyNumberFormat="1" applyBorder="1"/>
    <xf numFmtId="9" fontId="0" fillId="0" borderId="1" xfId="0" applyNumberFormat="1" applyBorder="1"/>
    <xf numFmtId="44" fontId="0" fillId="0" borderId="1" xfId="2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/>
    <xf numFmtId="0" fontId="2" fillId="0" borderId="2" xfId="0" applyFont="1" applyBorder="1" applyAlignment="1">
      <alignment wrapText="1"/>
    </xf>
    <xf numFmtId="44" fontId="0" fillId="2" borderId="2" xfId="2" applyFont="1" applyFill="1" applyBorder="1"/>
    <xf numFmtId="9" fontId="0" fillId="2" borderId="2" xfId="0" applyNumberFormat="1" applyFill="1" applyBorder="1"/>
    <xf numFmtId="0" fontId="2" fillId="4" borderId="1" xfId="0" applyFont="1" applyFill="1" applyBorder="1"/>
    <xf numFmtId="0" fontId="2" fillId="0" borderId="3" xfId="0" applyFont="1" applyBorder="1"/>
    <xf numFmtId="164" fontId="2" fillId="0" borderId="3" xfId="2" applyNumberFormat="1" applyFont="1" applyBorder="1"/>
    <xf numFmtId="164" fontId="2" fillId="0" borderId="0" xfId="2" applyNumberFormat="1" applyFont="1"/>
    <xf numFmtId="164" fontId="1" fillId="0" borderId="0" xfId="2" applyNumberFormat="1" applyFont="1"/>
    <xf numFmtId="164" fontId="0" fillId="0" borderId="0" xfId="2" applyNumberFormat="1" applyFont="1"/>
    <xf numFmtId="0" fontId="2" fillId="0" borderId="4" xfId="0" applyFont="1" applyBorder="1"/>
    <xf numFmtId="164" fontId="2" fillId="0" borderId="4" xfId="2" applyNumberFormat="1" applyFont="1" applyBorder="1"/>
    <xf numFmtId="0" fontId="2" fillId="0" borderId="5" xfId="0" applyFont="1" applyBorder="1"/>
    <xf numFmtId="164" fontId="2" fillId="0" borderId="5" xfId="2" applyNumberFormat="1" applyFont="1" applyBorder="1"/>
    <xf numFmtId="0" fontId="0" fillId="0" borderId="6" xfId="0" applyBorder="1"/>
    <xf numFmtId="164" fontId="0" fillId="0" borderId="6" xfId="2" applyNumberFormat="1" applyFont="1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44" fontId="0" fillId="0" borderId="2" xfId="2" applyFont="1" applyBorder="1"/>
    <xf numFmtId="44" fontId="2" fillId="0" borderId="2" xfId="2" applyFont="1" applyBorder="1"/>
    <xf numFmtId="44" fontId="0" fillId="0" borderId="2" xfId="0" applyNumberFormat="1" applyBorder="1"/>
    <xf numFmtId="165" fontId="0" fillId="0" borderId="2" xfId="1" applyNumberFormat="1" applyFont="1" applyBorder="1"/>
    <xf numFmtId="44" fontId="2" fillId="0" borderId="2" xfId="0" applyNumberFormat="1" applyFont="1" applyBorder="1"/>
    <xf numFmtId="10" fontId="2" fillId="0" borderId="0" xfId="3" applyNumberFormat="1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707-9BDE-4F29-B953-6267B86233B6}">
  <dimension ref="B3:E18"/>
  <sheetViews>
    <sheetView tabSelected="1" workbookViewId="0">
      <selection activeCell="D14" sqref="D14"/>
    </sheetView>
  </sheetViews>
  <sheetFormatPr defaultRowHeight="14.5" x14ac:dyDescent="0.35"/>
  <cols>
    <col min="2" max="2" width="18" customWidth="1"/>
    <col min="3" max="3" width="14.453125" customWidth="1"/>
    <col min="4" max="4" width="14.7265625" customWidth="1"/>
    <col min="5" max="5" width="13.36328125" customWidth="1"/>
  </cols>
  <sheetData>
    <row r="3" spans="2:5" x14ac:dyDescent="0.35">
      <c r="B3" s="12" t="s">
        <v>2</v>
      </c>
      <c r="C3" s="13">
        <v>100</v>
      </c>
    </row>
    <row r="4" spans="2:5" x14ac:dyDescent="0.35">
      <c r="B4" s="12" t="s">
        <v>3</v>
      </c>
      <c r="C4" s="14">
        <v>0.2</v>
      </c>
    </row>
    <row r="5" spans="2:5" ht="29" x14ac:dyDescent="0.35">
      <c r="B5" s="12" t="s">
        <v>1</v>
      </c>
      <c r="C5" s="14">
        <v>1</v>
      </c>
    </row>
    <row r="7" spans="2:5" ht="15" thickBot="1" x14ac:dyDescent="0.4">
      <c r="B7" s="9" t="s">
        <v>4</v>
      </c>
      <c r="C7" s="10" t="s">
        <v>0</v>
      </c>
      <c r="D7" s="11" t="s">
        <v>5</v>
      </c>
      <c r="E7" s="11" t="s">
        <v>6</v>
      </c>
    </row>
    <row r="8" spans="2:5" ht="15" thickTop="1" x14ac:dyDescent="0.35">
      <c r="B8">
        <v>0</v>
      </c>
      <c r="C8" s="3">
        <f>C3</f>
        <v>100</v>
      </c>
      <c r="D8" s="1">
        <f>$C$4</f>
        <v>0.2</v>
      </c>
      <c r="E8" s="2">
        <f>C8*D8</f>
        <v>20</v>
      </c>
    </row>
    <row r="9" spans="2:5" x14ac:dyDescent="0.35">
      <c r="B9">
        <v>1</v>
      </c>
      <c r="C9" s="3">
        <f>E8*$C$5+C8</f>
        <v>120</v>
      </c>
      <c r="D9" s="1">
        <f t="shared" ref="D9:D17" si="0">$C$4</f>
        <v>0.2</v>
      </c>
      <c r="E9" s="2">
        <f t="shared" ref="E9:E17" si="1">C9*D9</f>
        <v>24</v>
      </c>
    </row>
    <row r="10" spans="2:5" x14ac:dyDescent="0.35">
      <c r="B10">
        <v>2</v>
      </c>
      <c r="C10" s="3">
        <f t="shared" ref="C10:C17" si="2">E9*$C$5+C9</f>
        <v>144</v>
      </c>
      <c r="D10" s="1">
        <f t="shared" si="0"/>
        <v>0.2</v>
      </c>
      <c r="E10" s="2">
        <f t="shared" si="1"/>
        <v>28.8</v>
      </c>
    </row>
    <row r="11" spans="2:5" x14ac:dyDescent="0.35">
      <c r="B11">
        <v>3</v>
      </c>
      <c r="C11" s="3">
        <f t="shared" si="2"/>
        <v>172.8</v>
      </c>
      <c r="D11" s="1">
        <f t="shared" si="0"/>
        <v>0.2</v>
      </c>
      <c r="E11" s="2">
        <f t="shared" si="1"/>
        <v>34.56</v>
      </c>
    </row>
    <row r="12" spans="2:5" x14ac:dyDescent="0.35">
      <c r="B12">
        <v>4</v>
      </c>
      <c r="C12" s="3">
        <f t="shared" si="2"/>
        <v>207.36</v>
      </c>
      <c r="D12" s="1">
        <f t="shared" si="0"/>
        <v>0.2</v>
      </c>
      <c r="E12" s="2">
        <f t="shared" si="1"/>
        <v>41.472000000000008</v>
      </c>
    </row>
    <row r="13" spans="2:5" x14ac:dyDescent="0.35">
      <c r="B13">
        <v>5</v>
      </c>
      <c r="C13" s="3">
        <f t="shared" si="2"/>
        <v>248.83200000000002</v>
      </c>
      <c r="D13" s="1">
        <f t="shared" si="0"/>
        <v>0.2</v>
      </c>
      <c r="E13" s="2">
        <f t="shared" si="1"/>
        <v>49.766400000000004</v>
      </c>
    </row>
    <row r="14" spans="2:5" x14ac:dyDescent="0.35">
      <c r="B14">
        <v>6</v>
      </c>
      <c r="C14" s="3">
        <f t="shared" si="2"/>
        <v>298.59840000000003</v>
      </c>
      <c r="D14" s="1">
        <f t="shared" si="0"/>
        <v>0.2</v>
      </c>
      <c r="E14" s="2">
        <f t="shared" si="1"/>
        <v>59.719680000000011</v>
      </c>
    </row>
    <row r="15" spans="2:5" x14ac:dyDescent="0.35">
      <c r="B15">
        <v>8</v>
      </c>
      <c r="C15" s="3">
        <f t="shared" si="2"/>
        <v>358.31808000000001</v>
      </c>
      <c r="D15" s="1">
        <f t="shared" si="0"/>
        <v>0.2</v>
      </c>
      <c r="E15" s="2">
        <f t="shared" si="1"/>
        <v>71.663616000000005</v>
      </c>
    </row>
    <row r="16" spans="2:5" x14ac:dyDescent="0.35">
      <c r="B16">
        <v>9</v>
      </c>
      <c r="C16" s="3">
        <f t="shared" si="2"/>
        <v>429.981696</v>
      </c>
      <c r="D16" s="1">
        <f t="shared" si="0"/>
        <v>0.2</v>
      </c>
      <c r="E16" s="2">
        <f t="shared" si="1"/>
        <v>85.996339200000008</v>
      </c>
    </row>
    <row r="17" spans="2:5" ht="15" thickBot="1" x14ac:dyDescent="0.4">
      <c r="B17" s="5">
        <v>10</v>
      </c>
      <c r="C17" s="6">
        <f t="shared" si="2"/>
        <v>515.97803520000002</v>
      </c>
      <c r="D17" s="7">
        <f t="shared" si="0"/>
        <v>0.2</v>
      </c>
      <c r="E17" s="8">
        <f t="shared" si="1"/>
        <v>103.19560704000001</v>
      </c>
    </row>
    <row r="18" spans="2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55C9-ACF5-4BED-A2EC-3E76E0EDD242}">
  <dimension ref="B1:F17"/>
  <sheetViews>
    <sheetView workbookViewId="0">
      <selection activeCell="F17" sqref="F17"/>
    </sheetView>
  </sheetViews>
  <sheetFormatPr defaultRowHeight="14.5" x14ac:dyDescent="0.35"/>
  <cols>
    <col min="2" max="2" width="24.453125" customWidth="1"/>
    <col min="3" max="3" width="17.26953125" customWidth="1"/>
    <col min="5" max="5" width="36.7265625" customWidth="1"/>
    <col min="6" max="6" width="18.1796875" customWidth="1"/>
  </cols>
  <sheetData>
    <row r="1" spans="2:6" x14ac:dyDescent="0.35">
      <c r="B1" s="36" t="s">
        <v>22</v>
      </c>
      <c r="C1" s="36"/>
    </row>
    <row r="2" spans="2:6" ht="15" thickBot="1" x14ac:dyDescent="0.4">
      <c r="B2" s="15" t="s">
        <v>7</v>
      </c>
      <c r="C2" s="15" t="s">
        <v>8</v>
      </c>
      <c r="E2" s="4" t="s">
        <v>37</v>
      </c>
      <c r="F2" s="4" t="s">
        <v>38</v>
      </c>
    </row>
    <row r="3" spans="2:6" ht="15.5" thickTop="1" thickBot="1" x14ac:dyDescent="0.4">
      <c r="B3" s="16" t="s">
        <v>9</v>
      </c>
      <c r="C3" s="17"/>
      <c r="E3" s="27" t="s">
        <v>23</v>
      </c>
      <c r="F3" s="31">
        <f>F4*F5</f>
        <v>1000000</v>
      </c>
    </row>
    <row r="4" spans="2:6" ht="15" thickTop="1" x14ac:dyDescent="0.35">
      <c r="B4" s="4" t="s">
        <v>10</v>
      </c>
      <c r="C4" s="18"/>
      <c r="E4" s="28" t="s">
        <v>24</v>
      </c>
      <c r="F4" s="33">
        <v>40000</v>
      </c>
    </row>
    <row r="5" spans="2:6" x14ac:dyDescent="0.35">
      <c r="B5" t="s">
        <v>11</v>
      </c>
      <c r="C5" s="19">
        <v>0</v>
      </c>
      <c r="E5" s="28" t="s">
        <v>25</v>
      </c>
      <c r="F5" s="30">
        <v>25</v>
      </c>
    </row>
    <row r="6" spans="2:6" x14ac:dyDescent="0.35">
      <c r="B6" t="s">
        <v>12</v>
      </c>
      <c r="C6">
        <v>0</v>
      </c>
      <c r="E6" s="28" t="s">
        <v>26</v>
      </c>
      <c r="F6" s="32">
        <f>-15*F4</f>
        <v>-600000</v>
      </c>
    </row>
    <row r="7" spans="2:6" x14ac:dyDescent="0.35">
      <c r="B7" s="4" t="s">
        <v>13</v>
      </c>
      <c r="C7" s="18">
        <f>SUM(C8:C9)</f>
        <v>225000</v>
      </c>
      <c r="E7" s="27" t="s">
        <v>27</v>
      </c>
      <c r="F7" s="34">
        <f>F3+F6</f>
        <v>400000</v>
      </c>
    </row>
    <row r="8" spans="2:6" x14ac:dyDescent="0.35">
      <c r="B8" t="s">
        <v>14</v>
      </c>
      <c r="C8" s="20">
        <v>150000</v>
      </c>
      <c r="E8" s="29" t="s">
        <v>28</v>
      </c>
      <c r="F8" s="29"/>
    </row>
    <row r="9" spans="2:6" x14ac:dyDescent="0.35">
      <c r="B9" t="s">
        <v>15</v>
      </c>
      <c r="C9" s="20">
        <v>75000</v>
      </c>
      <c r="E9" s="27" t="s">
        <v>29</v>
      </c>
      <c r="F9" s="34">
        <f>SUM(F10:F12)</f>
        <v>-245000</v>
      </c>
    </row>
    <row r="10" spans="2:6" x14ac:dyDescent="0.35">
      <c r="C10" s="20"/>
      <c r="E10" s="28" t="s">
        <v>30</v>
      </c>
      <c r="F10" s="30">
        <f>-15000</f>
        <v>-15000</v>
      </c>
    </row>
    <row r="11" spans="2:6" ht="15" thickBot="1" x14ac:dyDescent="0.4">
      <c r="B11" s="21" t="s">
        <v>16</v>
      </c>
      <c r="C11" s="22">
        <f>C12+C15</f>
        <v>225000</v>
      </c>
      <c r="E11" s="28" t="s">
        <v>31</v>
      </c>
      <c r="F11" s="30">
        <f>-30000</f>
        <v>-30000</v>
      </c>
    </row>
    <row r="12" spans="2:6" ht="15" thickTop="1" x14ac:dyDescent="0.35">
      <c r="B12" s="4" t="s">
        <v>17</v>
      </c>
      <c r="C12" s="18"/>
      <c r="E12" s="28" t="s">
        <v>32</v>
      </c>
      <c r="F12" s="30">
        <f>-F4*5</f>
        <v>-200000</v>
      </c>
    </row>
    <row r="13" spans="2:6" x14ac:dyDescent="0.35">
      <c r="B13" t="s">
        <v>18</v>
      </c>
      <c r="C13" s="20">
        <v>0</v>
      </c>
      <c r="E13" s="27" t="s">
        <v>33</v>
      </c>
      <c r="F13" s="34">
        <f>F7+F9</f>
        <v>155000</v>
      </c>
    </row>
    <row r="14" spans="2:6" x14ac:dyDescent="0.35">
      <c r="C14" s="20"/>
      <c r="E14" s="29" t="s">
        <v>34</v>
      </c>
      <c r="F14" s="29"/>
    </row>
    <row r="15" spans="2:6" x14ac:dyDescent="0.35">
      <c r="B15" s="23" t="s">
        <v>19</v>
      </c>
      <c r="C15" s="24">
        <f>SUM(C16:C17)</f>
        <v>225000</v>
      </c>
      <c r="E15" s="28" t="s">
        <v>35</v>
      </c>
      <c r="F15" s="32">
        <f>-34%*F13</f>
        <v>-52700.000000000007</v>
      </c>
    </row>
    <row r="16" spans="2:6" x14ac:dyDescent="0.35">
      <c r="B16" t="s">
        <v>20</v>
      </c>
      <c r="C16" s="20">
        <v>225000</v>
      </c>
      <c r="E16" s="27" t="s">
        <v>36</v>
      </c>
      <c r="F16" s="34">
        <f>F13+F15</f>
        <v>102300</v>
      </c>
    </row>
    <row r="17" spans="2:6" ht="15" thickBot="1" x14ac:dyDescent="0.4">
      <c r="B17" s="25" t="s">
        <v>21</v>
      </c>
      <c r="C17" s="26"/>
      <c r="E17" s="4" t="s">
        <v>39</v>
      </c>
      <c r="F17" s="35">
        <f>F16/C15</f>
        <v>0.45466666666666666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Pratique Criacao de Riqueza</vt:lpstr>
      <vt:lpstr>Aplicação COnceito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dcterms:created xsi:type="dcterms:W3CDTF">2020-06-09T14:59:25Z</dcterms:created>
  <dcterms:modified xsi:type="dcterms:W3CDTF">2021-04-04T15:04:05Z</dcterms:modified>
</cp:coreProperties>
</file>